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arlosortiz/Dropbox/Investigación_16/Publicaciones/Zirah_1/Periplo_s/"/>
    </mc:Choice>
  </mc:AlternateContent>
  <bookViews>
    <workbookView xWindow="13700" yWindow="6640" windowWidth="34680" windowHeight="16720" tabRatio="500" activeTab="3"/>
  </bookViews>
  <sheets>
    <sheet name="figura 1" sheetId="1" r:id="rId1"/>
    <sheet name="Figuras 2y3" sheetId="5" r:id="rId2"/>
    <sheet name="Tabla 1." sheetId="6" r:id="rId3"/>
    <sheet name="Tabla 2" sheetId="3" r:id="rId4"/>
  </sheets>
  <externalReferences>
    <externalReference r:id="rId5"/>
  </externalReferenc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7" i="5" l="1"/>
  <c r="G36" i="5"/>
  <c r="G35" i="5"/>
  <c r="G34" i="5"/>
  <c r="G33" i="5"/>
  <c r="G32" i="5"/>
  <c r="G31" i="5"/>
  <c r="G30" i="5"/>
  <c r="G29" i="5"/>
  <c r="G28" i="5"/>
  <c r="G27" i="5"/>
  <c r="G26" i="5"/>
  <c r="D38" i="5"/>
  <c r="C38" i="5"/>
  <c r="D37" i="5"/>
  <c r="C37" i="5"/>
  <c r="D36" i="5"/>
  <c r="C36" i="5"/>
  <c r="D35" i="5"/>
  <c r="C35" i="5"/>
  <c r="D34" i="5"/>
  <c r="C34" i="5"/>
  <c r="D33" i="5"/>
  <c r="C33" i="5"/>
  <c r="D32" i="5"/>
  <c r="C32" i="5"/>
  <c r="D31" i="5"/>
  <c r="C31" i="5"/>
  <c r="D30" i="5"/>
  <c r="C30" i="5"/>
  <c r="D29" i="5"/>
  <c r="C29" i="5"/>
  <c r="D28" i="5"/>
  <c r="C28" i="5"/>
  <c r="D27" i="5"/>
  <c r="C27" i="5"/>
  <c r="D12" i="5"/>
  <c r="D11" i="5"/>
  <c r="D10" i="5"/>
  <c r="D9" i="5"/>
  <c r="D8" i="5"/>
  <c r="D7" i="5"/>
  <c r="D6" i="5"/>
  <c r="D5" i="5"/>
  <c r="D16" i="5"/>
  <c r="D15" i="5"/>
  <c r="D14" i="5"/>
  <c r="D13" i="5"/>
  <c r="C6" i="5"/>
  <c r="E6" i="5"/>
  <c r="C7" i="5"/>
  <c r="E7" i="5"/>
  <c r="C8" i="5"/>
  <c r="E8" i="5"/>
  <c r="C9" i="5"/>
  <c r="E9" i="5"/>
  <c r="C10" i="5"/>
  <c r="E10" i="5"/>
  <c r="C11" i="5"/>
  <c r="E11" i="5"/>
  <c r="C12" i="5"/>
  <c r="E12" i="5"/>
  <c r="C5" i="5"/>
  <c r="E5" i="5"/>
  <c r="C16" i="5"/>
  <c r="C15" i="5"/>
  <c r="C14" i="5"/>
  <c r="C13" i="5"/>
</calcChain>
</file>

<file path=xl/sharedStrings.xml><?xml version="1.0" encoding="utf-8"?>
<sst xmlns="http://schemas.openxmlformats.org/spreadsheetml/2006/main" count="46" uniqueCount="39">
  <si>
    <t>Año</t>
  </si>
  <si>
    <t>20 años</t>
  </si>
  <si>
    <t>30 años</t>
  </si>
  <si>
    <t>Tasa de descuento r =</t>
  </si>
  <si>
    <t>Tasa de crecimiento (turismo) g =</t>
  </si>
  <si>
    <t>Excedente del consumidor 2009</t>
  </si>
  <si>
    <t>Valor Producción</t>
  </si>
  <si>
    <t>(Pesos, 2007=100)</t>
  </si>
  <si>
    <t>Relación Valor Económico y Superficie</t>
  </si>
  <si>
    <t>(Rendimiento pesos/ha)</t>
  </si>
  <si>
    <t>TV =  74.85-0.0222*CV</t>
  </si>
  <si>
    <t>(Costo de Oportunidad Tiempo, 50% del ingreso)</t>
  </si>
  <si>
    <t>Variable dependiente</t>
  </si>
  <si>
    <t>TV</t>
  </si>
  <si>
    <t>Variable independiente</t>
  </si>
  <si>
    <t>CV+(COT)</t>
  </si>
  <si>
    <t>A</t>
  </si>
  <si>
    <t>Coefficiente (</t>
  </si>
  <si>
    <t>)</t>
  </si>
  <si>
    <t>Error estándar</t>
  </si>
  <si>
    <t>Coeficiente"t" estadístico</t>
  </si>
  <si>
    <t>P&gt;0</t>
  </si>
  <si>
    <t>R</t>
  </si>
  <si>
    <r>
      <t>R</t>
    </r>
    <r>
      <rPr>
        <vertAlign val="superscript"/>
        <sz val="12"/>
        <color rgb="FF000000"/>
        <rFont val="Times New Roman"/>
      </rPr>
      <t>2</t>
    </r>
  </si>
  <si>
    <t xml:space="preserve">Durbin-Watson </t>
  </si>
  <si>
    <t>Cálculo del excedente del consumidor</t>
  </si>
  <si>
    <t>CV</t>
  </si>
  <si>
    <t>Diferencias de valores ajustados y producto TV*CV</t>
  </si>
  <si>
    <t>$52.83*</t>
  </si>
  <si>
    <t>Rendimiento</t>
  </si>
  <si>
    <t>Localización de la CLZ y Franja Aguacatera al 2010</t>
  </si>
  <si>
    <t>Figura 2. Rendimiento por hectárea de aguacate en la CLZ</t>
  </si>
  <si>
    <t>Figura 3. Valor de la producción de aguacate, 2003-2014 (en miles de pesos)</t>
  </si>
  <si>
    <t>Tabla 1.</t>
  </si>
  <si>
    <t>Parámetros y representación gráfica de la curva de demanda</t>
  </si>
  <si>
    <t>Valor presente a “n” años (a)</t>
  </si>
  <si>
    <t>Tabla 2.</t>
  </si>
  <si>
    <t>Valor del servicio recreativo de la CLZ para 20 y 30 años</t>
  </si>
  <si>
    <t>por servicio ecosistémico recreativo en la CLZ.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</si>
</sst>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;[Red]\-&quot;$&quot;#,##0"/>
    <numFmt numFmtId="8" formatCode="&quot;$&quot;#,##0.00;[Red]\-&quot;$&quot;#,##0.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b/>
      <sz val="11"/>
      <color theme="1"/>
      <name val="Times New Roman"/>
    </font>
    <font>
      <sz val="11"/>
      <color theme="1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i/>
      <sz val="12"/>
      <color theme="1"/>
      <name val="Times New Roman"/>
    </font>
    <font>
      <vertAlign val="superscript"/>
      <sz val="12"/>
      <color rgb="FF000000"/>
      <name val="Times New Roman"/>
    </font>
    <font>
      <b/>
      <sz val="12"/>
      <color theme="1"/>
      <name val="Times New Roman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9" fontId="4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6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6" fontId="5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 wrapText="1"/>
    </xf>
    <xf numFmtId="8" fontId="4" fillId="0" borderId="6" xfId="0" applyNumberFormat="1" applyFont="1" applyBorder="1" applyAlignment="1">
      <alignment vertical="center" wrapText="1"/>
    </xf>
    <xf numFmtId="8" fontId="4" fillId="0" borderId="5" xfId="0" applyNumberFormat="1" applyFont="1" applyBorder="1" applyAlignment="1">
      <alignment vertical="center" wrapText="1"/>
    </xf>
    <xf numFmtId="8" fontId="4" fillId="0" borderId="2" xfId="0" applyNumberFormat="1" applyFont="1" applyBorder="1" applyAlignment="1">
      <alignment vertical="center" wrapText="1"/>
    </xf>
    <xf numFmtId="4" fontId="0" fillId="0" borderId="0" xfId="0" applyNumberFormat="1"/>
    <xf numFmtId="8" fontId="0" fillId="0" borderId="0" xfId="0" applyNumberFormat="1"/>
    <xf numFmtId="4" fontId="5" fillId="0" borderId="4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externalLink" Target="externalLinks/externalLink1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'Figuras 2y3'!$B$5:$B$16</c:f>
              <c:numCache>
                <c:formatCode>General</c:formatCode>
                <c:ptCount val="12"/>
                <c:pt idx="0">
                  <c:v>2003.0</c:v>
                </c:pt>
                <c:pt idx="1">
                  <c:v>2004.0</c:v>
                </c:pt>
                <c:pt idx="2">
                  <c:v>2005.0</c:v>
                </c:pt>
                <c:pt idx="3">
                  <c:v>2006.0</c:v>
                </c:pt>
                <c:pt idx="4">
                  <c:v>2007.0</c:v>
                </c:pt>
                <c:pt idx="5">
                  <c:v>2008.0</c:v>
                </c:pt>
                <c:pt idx="6">
                  <c:v>2009.0</c:v>
                </c:pt>
                <c:pt idx="7">
                  <c:v>2010.0</c:v>
                </c:pt>
                <c:pt idx="8">
                  <c:v>2011.0</c:v>
                </c:pt>
                <c:pt idx="9">
                  <c:v>2012.0</c:v>
                </c:pt>
                <c:pt idx="10">
                  <c:v>2013.0</c:v>
                </c:pt>
                <c:pt idx="11">
                  <c:v>2014.0</c:v>
                </c:pt>
              </c:numCache>
            </c:numRef>
          </c:cat>
          <c:val>
            <c:numRef>
              <c:f>'Figuras 2y3'!$C$5:$C$16</c:f>
              <c:numCache>
                <c:formatCode>"$"#,##0;[Red]\-"$"#,##0</c:formatCode>
                <c:ptCount val="12"/>
                <c:pt idx="0">
                  <c:v>53141.99</c:v>
                </c:pt>
                <c:pt idx="1">
                  <c:v>210919.28</c:v>
                </c:pt>
                <c:pt idx="2">
                  <c:v>858419.65</c:v>
                </c:pt>
                <c:pt idx="3">
                  <c:v>1.04471664E6</c:v>
                </c:pt>
                <c:pt idx="4">
                  <c:v>867945.3199999999</c:v>
                </c:pt>
                <c:pt idx="5">
                  <c:v>952930.55</c:v>
                </c:pt>
                <c:pt idx="6">
                  <c:v>1.25575285E6</c:v>
                </c:pt>
                <c:pt idx="7">
                  <c:v>1.75188816E6</c:v>
                </c:pt>
                <c:pt idx="8" formatCode="#,##0.00">
                  <c:v>2.08789895E6</c:v>
                </c:pt>
                <c:pt idx="9" formatCode="#,##0.00">
                  <c:v>1.81272247E6</c:v>
                </c:pt>
                <c:pt idx="10" formatCode="#,##0.00">
                  <c:v>1.85782044E6</c:v>
                </c:pt>
                <c:pt idx="11" formatCode="#,##0.00">
                  <c:v>1.99280488E6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140828352"/>
        <c:axId val="2140835184"/>
      </c:barChart>
      <c:catAx>
        <c:axId val="214082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40835184"/>
        <c:crosses val="autoZero"/>
        <c:auto val="1"/>
        <c:lblAlgn val="ctr"/>
        <c:lblOffset val="100"/>
        <c:noMultiLvlLbl val="0"/>
      </c:catAx>
      <c:valAx>
        <c:axId val="2140835184"/>
        <c:scaling>
          <c:orientation val="minMax"/>
        </c:scaling>
        <c:delete val="1"/>
        <c:axPos val="l"/>
        <c:numFmt formatCode="&quot;$&quot;#,##0;[Red]\-&quot;$&quot;#,##0" sourceLinked="1"/>
        <c:majorTickMark val="out"/>
        <c:minorTickMark val="none"/>
        <c:tickLblPos val="nextTo"/>
        <c:crossAx val="214082835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Times New Roman" charset="0"/>
          <a:ea typeface="Times New Roman" charset="0"/>
          <a:cs typeface="Times New Roman" charset="0"/>
        </a:defRPr>
      </a:pPr>
      <a:endParaRPr lang="es-ES_tradnl"/>
    </a:p>
  </c:tx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'Figuras 2y3'!$G$25</c:f>
              <c:strCache>
                <c:ptCount val="1"/>
                <c:pt idx="0">
                  <c:v>Rendimiento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'Figuras 2y3'!$F$26:$F$37</c:f>
              <c:numCache>
                <c:formatCode>General</c:formatCode>
                <c:ptCount val="12"/>
                <c:pt idx="0">
                  <c:v>2003.0</c:v>
                </c:pt>
                <c:pt idx="1">
                  <c:v>2004.0</c:v>
                </c:pt>
                <c:pt idx="2">
                  <c:v>2005.0</c:v>
                </c:pt>
                <c:pt idx="3">
                  <c:v>2006.0</c:v>
                </c:pt>
                <c:pt idx="4">
                  <c:v>2007.0</c:v>
                </c:pt>
                <c:pt idx="5">
                  <c:v>2008.0</c:v>
                </c:pt>
                <c:pt idx="6">
                  <c:v>2009.0</c:v>
                </c:pt>
                <c:pt idx="7">
                  <c:v>2010.0</c:v>
                </c:pt>
                <c:pt idx="8">
                  <c:v>2011.0</c:v>
                </c:pt>
                <c:pt idx="9">
                  <c:v>2012.0</c:v>
                </c:pt>
                <c:pt idx="10">
                  <c:v>2013.0</c:v>
                </c:pt>
                <c:pt idx="11">
                  <c:v>2014.0</c:v>
                </c:pt>
              </c:numCache>
            </c:numRef>
          </c:cat>
          <c:val>
            <c:numRef>
              <c:f>'Figuras 2y3'!$G$26:$G$37</c:f>
              <c:numCache>
                <c:formatCode>0.00</c:formatCode>
                <c:ptCount val="12"/>
                <c:pt idx="0" formatCode="#,##0.00">
                  <c:v>10.42336042336042</c:v>
                </c:pt>
                <c:pt idx="1">
                  <c:v>10.0</c:v>
                </c:pt>
                <c:pt idx="2">
                  <c:v>11.39046242774566</c:v>
                </c:pt>
                <c:pt idx="3">
                  <c:v>12.0</c:v>
                </c:pt>
                <c:pt idx="4">
                  <c:v>9.891805957296475</c:v>
                </c:pt>
                <c:pt idx="5">
                  <c:v>10.48772407471295</c:v>
                </c:pt>
                <c:pt idx="6">
                  <c:v>9.909193326611055</c:v>
                </c:pt>
                <c:pt idx="7">
                  <c:v>12.29454976303318</c:v>
                </c:pt>
                <c:pt idx="8" formatCode="#,##0.00">
                  <c:v>10.99430094300943</c:v>
                </c:pt>
                <c:pt idx="9" formatCode="#,##0.00">
                  <c:v>11.02616949964089</c:v>
                </c:pt>
                <c:pt idx="10" formatCode="#,##0.00">
                  <c:v>11.03476998342934</c:v>
                </c:pt>
                <c:pt idx="11" formatCode="#,##0.00">
                  <c:v>11.08590635503791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0967536"/>
        <c:axId val="2140971264"/>
      </c:lineChart>
      <c:catAx>
        <c:axId val="214096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2140971264"/>
        <c:crosses val="autoZero"/>
        <c:auto val="1"/>
        <c:lblAlgn val="ctr"/>
        <c:lblOffset val="100"/>
        <c:noMultiLvlLbl val="0"/>
      </c:catAx>
      <c:valAx>
        <c:axId val="214097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214096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3</xdr:row>
      <xdr:rowOff>101600</xdr:rowOff>
    </xdr:from>
    <xdr:to>
      <xdr:col>8</xdr:col>
      <xdr:colOff>266700</xdr:colOff>
      <xdr:row>34</xdr:row>
      <xdr:rowOff>127000</xdr:rowOff>
    </xdr:to>
    <xdr:grpSp>
      <xdr:nvGrpSpPr>
        <xdr:cNvPr id="2" name="Agrupar 1"/>
        <xdr:cNvGrpSpPr/>
      </xdr:nvGrpSpPr>
      <xdr:grpSpPr>
        <a:xfrm>
          <a:off x="165100" y="711200"/>
          <a:ext cx="6705600" cy="6324600"/>
          <a:chOff x="0" y="0"/>
          <a:chExt cx="6781307" cy="6179479"/>
        </a:xfrm>
      </xdr:grpSpPr>
      <xdr:pic>
        <xdr:nvPicPr>
          <xdr:cNvPr id="3" name="Imagen 2" descr="facuacate.jpg"/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046" t="6394" r="3852" b="5059"/>
          <a:stretch/>
        </xdr:blipFill>
        <xdr:spPr>
          <a:xfrm>
            <a:off x="3414482" y="0"/>
            <a:ext cx="3366825" cy="243621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4" name="Imagen 3" descr="michenmex.jpg"/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4000" b="13617"/>
          <a:stretch/>
        </xdr:blipFill>
        <xdr:spPr>
          <a:xfrm>
            <a:off x="0" y="14941"/>
            <a:ext cx="3233153" cy="2436213"/>
          </a:xfrm>
          <a:prstGeom prst="rect">
            <a:avLst/>
          </a:prstGeom>
          <a:ln w="38100" cap="sq">
            <a:solidFill>
              <a:srgbClr val="000000"/>
            </a:solidFill>
            <a:prstDash val="solid"/>
            <a:miter lim="800000"/>
          </a:ln>
          <a:effectLst>
            <a:outerShdw blurRad="50800" dist="38100" dir="2700000" algn="tl" rotWithShape="0">
              <a:srgbClr val="000000">
                <a:alpha val="43000"/>
              </a:srgbClr>
            </a:outerShdw>
          </a:effectLst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 bwMode="auto">
          <a:xfrm>
            <a:off x="2299168" y="2911901"/>
            <a:ext cx="4142711" cy="3267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cxnSp macro="">
        <xdr:nvCxnSpPr>
          <xdr:cNvPr id="6" name="Conector recto 5"/>
          <xdr:cNvCxnSpPr/>
        </xdr:nvCxnSpPr>
        <xdr:spPr>
          <a:xfrm flipV="1">
            <a:off x="1630478" y="315828"/>
            <a:ext cx="2445717" cy="1458233"/>
          </a:xfrm>
          <a:prstGeom prst="line">
            <a:avLst/>
          </a:prstGeom>
          <a:ln>
            <a:prstDash val="sys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" name="Conector recto 6"/>
          <xdr:cNvCxnSpPr/>
        </xdr:nvCxnSpPr>
        <xdr:spPr>
          <a:xfrm>
            <a:off x="1630478" y="2040616"/>
            <a:ext cx="3182568" cy="282237"/>
          </a:xfrm>
          <a:prstGeom prst="line">
            <a:avLst/>
          </a:prstGeom>
          <a:ln>
            <a:solidFill>
              <a:schemeClr val="tx1"/>
            </a:solidFill>
            <a:prstDash val="sysDash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Conector recto 7"/>
          <xdr:cNvCxnSpPr/>
        </xdr:nvCxnSpPr>
        <xdr:spPr>
          <a:xfrm flipV="1">
            <a:off x="2508427" y="864624"/>
            <a:ext cx="2706045" cy="2351989"/>
          </a:xfrm>
          <a:prstGeom prst="line">
            <a:avLst/>
          </a:prstGeom>
          <a:ln>
            <a:prstDash val="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Conector recto 8"/>
          <xdr:cNvCxnSpPr/>
        </xdr:nvCxnSpPr>
        <xdr:spPr>
          <a:xfrm flipH="1" flipV="1">
            <a:off x="5440151" y="942785"/>
            <a:ext cx="846594" cy="3434141"/>
          </a:xfrm>
          <a:prstGeom prst="line">
            <a:avLst/>
          </a:prstGeom>
          <a:ln>
            <a:prstDash val="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812800</xdr:colOff>
      <xdr:row>4</xdr:row>
      <xdr:rowOff>152400</xdr:rowOff>
    </xdr:from>
    <xdr:to>
      <xdr:col>27</xdr:col>
      <xdr:colOff>12700</xdr:colOff>
      <xdr:row>25</xdr:row>
      <xdr:rowOff>88900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165100</xdr:colOff>
      <xdr:row>4</xdr:row>
      <xdr:rowOff>165100</xdr:rowOff>
    </xdr:from>
    <xdr:to>
      <xdr:col>17</xdr:col>
      <xdr:colOff>203200</xdr:colOff>
      <xdr:row>25</xdr:row>
      <xdr:rowOff>88900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241300</xdr:colOff>
      <xdr:row>1</xdr:row>
      <xdr:rowOff>12700</xdr:rowOff>
    </xdr:to>
    <xdr:pic>
      <xdr:nvPicPr>
        <xdr:cNvPr id="2049" name="Picture 1" descr="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1562100"/>
          <a:ext cx="241300" cy="203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241300</xdr:colOff>
      <xdr:row>1</xdr:row>
      <xdr:rowOff>12700</xdr:rowOff>
    </xdr:to>
    <xdr:pic>
      <xdr:nvPicPr>
        <xdr:cNvPr id="2051" name="Picture 3" descr="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0"/>
          <a:ext cx="2413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241300</xdr:colOff>
      <xdr:row>1</xdr:row>
      <xdr:rowOff>12700</xdr:rowOff>
    </xdr:to>
    <xdr:pic>
      <xdr:nvPicPr>
        <xdr:cNvPr id="2052" name="Picture 4" descr="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0"/>
          <a:ext cx="2413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241300</xdr:colOff>
      <xdr:row>9</xdr:row>
      <xdr:rowOff>0</xdr:rowOff>
    </xdr:to>
    <xdr:pic>
      <xdr:nvPicPr>
        <xdr:cNvPr id="2053" name="Picture 5" descr="clip_image00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2832100"/>
          <a:ext cx="241300" cy="21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losortiz/Dropbox/Investigacio&#769;n_16/Ariel_16/VCRAvocado/IVCR%20estatal-municip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Hoja1"/>
    </sheetNames>
    <sheetDataSet>
      <sheetData sheetId="0">
        <row r="25">
          <cell r="H25">
            <v>10.423360423360423</v>
          </cell>
        </row>
      </sheetData>
      <sheetData sheetId="1">
        <row r="24">
          <cell r="H24">
            <v>10</v>
          </cell>
        </row>
      </sheetData>
      <sheetData sheetId="2">
        <row r="25">
          <cell r="H25">
            <v>11.390462427745664</v>
          </cell>
        </row>
      </sheetData>
      <sheetData sheetId="3">
        <row r="27">
          <cell r="H27">
            <v>12</v>
          </cell>
        </row>
      </sheetData>
      <sheetData sheetId="4">
        <row r="28">
          <cell r="H28">
            <v>9.8918059572964747</v>
          </cell>
        </row>
      </sheetData>
      <sheetData sheetId="5">
        <row r="31">
          <cell r="H31">
            <v>10.487724074712952</v>
          </cell>
        </row>
      </sheetData>
      <sheetData sheetId="6">
        <row r="30">
          <cell r="H30">
            <v>9.9091933266110548</v>
          </cell>
        </row>
      </sheetData>
      <sheetData sheetId="7">
        <row r="31">
          <cell r="G31">
            <v>12.294549763033176</v>
          </cell>
        </row>
      </sheetData>
      <sheetData sheetId="8">
        <row r="32">
          <cell r="G32">
            <v>10.99430094300943</v>
          </cell>
          <cell r="I32">
            <v>2087898.95</v>
          </cell>
        </row>
      </sheetData>
      <sheetData sheetId="9">
        <row r="32">
          <cell r="G32">
            <v>11.02616949964089</v>
          </cell>
          <cell r="I32">
            <v>1812722.47</v>
          </cell>
        </row>
      </sheetData>
      <sheetData sheetId="10">
        <row r="33">
          <cell r="G33">
            <v>11.034769983429339</v>
          </cell>
          <cell r="I33">
            <v>1857820.44</v>
          </cell>
        </row>
      </sheetData>
      <sheetData sheetId="11">
        <row r="32">
          <cell r="G32">
            <v>11.085906355037912</v>
          </cell>
          <cell r="I32">
            <v>1992804.88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"/>
  <sheetViews>
    <sheetView workbookViewId="0">
      <selection activeCell="B2" sqref="B2"/>
    </sheetView>
  </sheetViews>
  <sheetFormatPr baseColWidth="10" defaultRowHeight="16" x14ac:dyDescent="0.2"/>
  <sheetData>
    <row r="1" spans="2:2" x14ac:dyDescent="0.2">
      <c r="B1" t="s">
        <v>30</v>
      </c>
    </row>
  </sheetData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8"/>
  <sheetViews>
    <sheetView topLeftCell="I1" workbookViewId="0">
      <selection activeCell="M29" sqref="M29"/>
    </sheetView>
  </sheetViews>
  <sheetFormatPr baseColWidth="10" defaultRowHeight="16" x14ac:dyDescent="0.2"/>
  <cols>
    <col min="2" max="2" width="5.1640625" bestFit="1" customWidth="1"/>
    <col min="3" max="3" width="15.1640625" bestFit="1" customWidth="1"/>
    <col min="4" max="4" width="31.83203125" bestFit="1" customWidth="1"/>
    <col min="5" max="5" width="11.1640625" bestFit="1" customWidth="1"/>
  </cols>
  <sheetData>
    <row r="2" spans="2:19" ht="17" thickBot="1" x14ac:dyDescent="0.25">
      <c r="J2" t="s">
        <v>31</v>
      </c>
      <c r="S2" t="s">
        <v>32</v>
      </c>
    </row>
    <row r="3" spans="2:19" x14ac:dyDescent="0.2">
      <c r="B3" s="25" t="s">
        <v>0</v>
      </c>
      <c r="C3" s="8" t="s">
        <v>6</v>
      </c>
      <c r="D3" s="8" t="s">
        <v>8</v>
      </c>
    </row>
    <row r="4" spans="2:19" ht="17" thickBot="1" x14ac:dyDescent="0.25">
      <c r="B4" s="26"/>
      <c r="C4" s="1" t="s">
        <v>7</v>
      </c>
      <c r="D4" s="1" t="s">
        <v>9</v>
      </c>
    </row>
    <row r="5" spans="2:19" ht="17" thickBot="1" x14ac:dyDescent="0.25">
      <c r="B5" s="9">
        <v>2003</v>
      </c>
      <c r="C5" s="16">
        <f>53141990/1000</f>
        <v>53141.99</v>
      </c>
      <c r="D5" s="23">
        <f>+'[1]2003'!$H$25</f>
        <v>10.423360423360423</v>
      </c>
      <c r="E5" s="22">
        <f>+C5/D5</f>
        <v>5098.3548339075251</v>
      </c>
    </row>
    <row r="6" spans="2:19" ht="17" thickBot="1" x14ac:dyDescent="0.25">
      <c r="B6" s="9">
        <v>2004</v>
      </c>
      <c r="C6" s="16">
        <f>210919280/1000</f>
        <v>210919.28</v>
      </c>
      <c r="D6" s="24">
        <f>+'[1]2004'!$H$24</f>
        <v>10</v>
      </c>
      <c r="E6" s="22">
        <f t="shared" ref="E6:E12" si="0">+C6/D6</f>
        <v>21091.928</v>
      </c>
    </row>
    <row r="7" spans="2:19" ht="17" thickBot="1" x14ac:dyDescent="0.25">
      <c r="B7" s="9">
        <v>2005</v>
      </c>
      <c r="C7" s="16">
        <f>858419650/1000</f>
        <v>858419.65</v>
      </c>
      <c r="D7" s="24">
        <f>+'[1]2005'!$H$25</f>
        <v>11.390462427745664</v>
      </c>
      <c r="E7" s="22">
        <f t="shared" si="0"/>
        <v>75363.020197406819</v>
      </c>
    </row>
    <row r="8" spans="2:19" ht="17" thickBot="1" x14ac:dyDescent="0.25">
      <c r="B8" s="9">
        <v>2006</v>
      </c>
      <c r="C8" s="16">
        <f>1044716640/1000</f>
        <v>1044716.64</v>
      </c>
      <c r="D8" s="24">
        <f>+'[1]2006'!$H$27</f>
        <v>12</v>
      </c>
      <c r="E8" s="22">
        <f t="shared" si="0"/>
        <v>87059.72</v>
      </c>
    </row>
    <row r="9" spans="2:19" ht="17" thickBot="1" x14ac:dyDescent="0.25">
      <c r="B9" s="9">
        <v>2007</v>
      </c>
      <c r="C9" s="16">
        <f>867945320/1000</f>
        <v>867945.32</v>
      </c>
      <c r="D9" s="24">
        <f>+'[1]2007'!$H$28</f>
        <v>9.8918059572964747</v>
      </c>
      <c r="E9" s="22">
        <f t="shared" si="0"/>
        <v>87743.868384294285</v>
      </c>
    </row>
    <row r="10" spans="2:19" ht="17" thickBot="1" x14ac:dyDescent="0.25">
      <c r="B10" s="9">
        <v>2008</v>
      </c>
      <c r="C10" s="16">
        <f>952930550/1000</f>
        <v>952930.55</v>
      </c>
      <c r="D10" s="24">
        <f>+'[1]2008'!$H$31</f>
        <v>10.487724074712952</v>
      </c>
      <c r="E10" s="22">
        <f t="shared" si="0"/>
        <v>90861.519926674999</v>
      </c>
    </row>
    <row r="11" spans="2:19" ht="17" thickBot="1" x14ac:dyDescent="0.25">
      <c r="B11" s="9">
        <v>2009</v>
      </c>
      <c r="C11" s="16">
        <f>1255752850/1000</f>
        <v>1255752.8500000001</v>
      </c>
      <c r="D11" s="24">
        <f>+'[1]2009'!$H$30</f>
        <v>9.9091933266110548</v>
      </c>
      <c r="E11" s="22">
        <f t="shared" si="0"/>
        <v>126726.04203085699</v>
      </c>
    </row>
    <row r="12" spans="2:19" ht="17" thickBot="1" x14ac:dyDescent="0.25">
      <c r="B12" s="9">
        <v>2010</v>
      </c>
      <c r="C12" s="16">
        <f>1751888160/1000</f>
        <v>1751888.16</v>
      </c>
      <c r="D12" s="24">
        <f>+'[1]2010'!$G$31</f>
        <v>12.294549763033176</v>
      </c>
      <c r="E12" s="22">
        <f t="shared" si="0"/>
        <v>142493.07162654432</v>
      </c>
    </row>
    <row r="13" spans="2:19" ht="17" thickBot="1" x14ac:dyDescent="0.25">
      <c r="B13" s="9">
        <v>2011</v>
      </c>
      <c r="C13" s="21">
        <f>+'[1]2011'!$I$32</f>
        <v>2087898.95</v>
      </c>
      <c r="D13" s="21">
        <f>+'[1]2011'!$G$32</f>
        <v>10.99430094300943</v>
      </c>
    </row>
    <row r="14" spans="2:19" ht="17" thickBot="1" x14ac:dyDescent="0.25">
      <c r="B14" s="9">
        <v>2012</v>
      </c>
      <c r="C14" s="21">
        <f>+'[1]2012'!$I$32</f>
        <v>1812722.47</v>
      </c>
      <c r="D14" s="21">
        <f>+'[1]2012'!$G$32</f>
        <v>11.02616949964089</v>
      </c>
    </row>
    <row r="15" spans="2:19" ht="17" thickBot="1" x14ac:dyDescent="0.25">
      <c r="B15" s="9">
        <v>2013</v>
      </c>
      <c r="C15" s="21">
        <f>+'[1]2013'!$I$33</f>
        <v>1857820.44</v>
      </c>
      <c r="D15" s="21">
        <f>+'[1]2013'!$G$33</f>
        <v>11.034769983429339</v>
      </c>
    </row>
    <row r="16" spans="2:19" ht="17" thickBot="1" x14ac:dyDescent="0.25">
      <c r="B16" s="9">
        <v>2014</v>
      </c>
      <c r="C16" s="21">
        <f>+'[1]2014'!$I$32</f>
        <v>1992804.88</v>
      </c>
      <c r="D16" s="21">
        <f>+'[1]2014'!$G$32</f>
        <v>11.085906355037912</v>
      </c>
    </row>
    <row r="17" spans="2:7" ht="17" thickBot="1" x14ac:dyDescent="0.25">
      <c r="B17" s="9">
        <v>2015</v>
      </c>
    </row>
    <row r="24" spans="2:7" ht="17" thickBot="1" x14ac:dyDescent="0.25"/>
    <row r="25" spans="2:7" x14ac:dyDescent="0.2">
      <c r="B25" s="25" t="s">
        <v>0</v>
      </c>
      <c r="C25" s="8" t="s">
        <v>6</v>
      </c>
      <c r="D25" s="8" t="s">
        <v>8</v>
      </c>
      <c r="F25" t="s">
        <v>0</v>
      </c>
      <c r="G25" t="s">
        <v>29</v>
      </c>
    </row>
    <row r="26" spans="2:7" ht="17" thickBot="1" x14ac:dyDescent="0.25">
      <c r="B26" s="26"/>
      <c r="C26" s="1" t="s">
        <v>7</v>
      </c>
      <c r="D26" s="1" t="s">
        <v>9</v>
      </c>
      <c r="F26" s="9">
        <v>2003</v>
      </c>
      <c r="G26" s="23">
        <f>+'[1]2003'!$H$25</f>
        <v>10.423360423360423</v>
      </c>
    </row>
    <row r="27" spans="2:7" ht="17" thickBot="1" x14ac:dyDescent="0.25">
      <c r="B27" s="9">
        <v>2003</v>
      </c>
      <c r="C27" s="16">
        <f>53141990/1000</f>
        <v>53141.99</v>
      </c>
      <c r="D27" s="23">
        <f>+'[1]2003'!$H$25</f>
        <v>10.423360423360423</v>
      </c>
      <c r="F27" s="9">
        <v>2004</v>
      </c>
      <c r="G27" s="24">
        <f>+'[1]2004'!$H$24</f>
        <v>10</v>
      </c>
    </row>
    <row r="28" spans="2:7" ht="17" thickBot="1" x14ac:dyDescent="0.25">
      <c r="B28" s="9">
        <v>2004</v>
      </c>
      <c r="C28" s="16">
        <f>210919280/1000</f>
        <v>210919.28</v>
      </c>
      <c r="D28" s="24">
        <f>+'[1]2004'!$H$24</f>
        <v>10</v>
      </c>
      <c r="F28" s="9">
        <v>2005</v>
      </c>
      <c r="G28" s="24">
        <f>+'[1]2005'!$H$25</f>
        <v>11.390462427745664</v>
      </c>
    </row>
    <row r="29" spans="2:7" ht="17" thickBot="1" x14ac:dyDescent="0.25">
      <c r="B29" s="9">
        <v>2005</v>
      </c>
      <c r="C29" s="16">
        <f>858419650/1000</f>
        <v>858419.65</v>
      </c>
      <c r="D29" s="24">
        <f>+'[1]2005'!$H$25</f>
        <v>11.390462427745664</v>
      </c>
      <c r="F29" s="9">
        <v>2006</v>
      </c>
      <c r="G29" s="24">
        <f>+'[1]2006'!$H$27</f>
        <v>12</v>
      </c>
    </row>
    <row r="30" spans="2:7" ht="17" thickBot="1" x14ac:dyDescent="0.25">
      <c r="B30" s="9">
        <v>2006</v>
      </c>
      <c r="C30" s="16">
        <f>1044716640/1000</f>
        <v>1044716.64</v>
      </c>
      <c r="D30" s="24">
        <f>+'[1]2006'!$H$27</f>
        <v>12</v>
      </c>
      <c r="F30" s="9">
        <v>2007</v>
      </c>
      <c r="G30" s="24">
        <f>+'[1]2007'!$H$28</f>
        <v>9.8918059572964747</v>
      </c>
    </row>
    <row r="31" spans="2:7" ht="17" thickBot="1" x14ac:dyDescent="0.25">
      <c r="B31" s="9">
        <v>2007</v>
      </c>
      <c r="C31" s="16">
        <f>867945320/1000</f>
        <v>867945.32</v>
      </c>
      <c r="D31" s="24">
        <f>+'[1]2007'!$H$28</f>
        <v>9.8918059572964747</v>
      </c>
      <c r="F31" s="9">
        <v>2008</v>
      </c>
      <c r="G31" s="24">
        <f>+'[1]2008'!$H$31</f>
        <v>10.487724074712952</v>
      </c>
    </row>
    <row r="32" spans="2:7" ht="17" thickBot="1" x14ac:dyDescent="0.25">
      <c r="B32" s="9">
        <v>2008</v>
      </c>
      <c r="C32" s="16">
        <f>952930550/1000</f>
        <v>952930.55</v>
      </c>
      <c r="D32" s="24">
        <f>+'[1]2008'!$H$31</f>
        <v>10.487724074712952</v>
      </c>
      <c r="F32" s="9">
        <v>2009</v>
      </c>
      <c r="G32" s="24">
        <f>+'[1]2009'!$H$30</f>
        <v>9.9091933266110548</v>
      </c>
    </row>
    <row r="33" spans="2:7" ht="17" thickBot="1" x14ac:dyDescent="0.25">
      <c r="B33" s="9">
        <v>2009</v>
      </c>
      <c r="C33" s="16">
        <f>1255752850/1000</f>
        <v>1255752.8500000001</v>
      </c>
      <c r="D33" s="24">
        <f>+'[1]2009'!$H$30</f>
        <v>9.9091933266110548</v>
      </c>
      <c r="F33" s="9">
        <v>2010</v>
      </c>
      <c r="G33" s="24">
        <f>+'[1]2010'!$G$31</f>
        <v>12.294549763033176</v>
      </c>
    </row>
    <row r="34" spans="2:7" ht="17" thickBot="1" x14ac:dyDescent="0.25">
      <c r="B34" s="9">
        <v>2010</v>
      </c>
      <c r="C34" s="16">
        <f>1751888160/1000</f>
        <v>1751888.16</v>
      </c>
      <c r="D34" s="24">
        <f>+'[1]2010'!$G$31</f>
        <v>12.294549763033176</v>
      </c>
      <c r="F34" s="9">
        <v>2011</v>
      </c>
      <c r="G34" s="21">
        <f>+'[1]2011'!$G$32</f>
        <v>10.99430094300943</v>
      </c>
    </row>
    <row r="35" spans="2:7" ht="17" thickBot="1" x14ac:dyDescent="0.25">
      <c r="B35" s="9">
        <v>2011</v>
      </c>
      <c r="C35" s="21">
        <f>+'[1]2011'!$I$32</f>
        <v>2087898.95</v>
      </c>
      <c r="D35" s="21">
        <f>+'[1]2011'!$G$32</f>
        <v>10.99430094300943</v>
      </c>
      <c r="F35" s="9">
        <v>2012</v>
      </c>
      <c r="G35" s="21">
        <f>+'[1]2012'!$G$32</f>
        <v>11.02616949964089</v>
      </c>
    </row>
    <row r="36" spans="2:7" ht="17" thickBot="1" x14ac:dyDescent="0.25">
      <c r="B36" s="9">
        <v>2012</v>
      </c>
      <c r="C36" s="21">
        <f>+'[1]2012'!$I$32</f>
        <v>1812722.47</v>
      </c>
      <c r="D36" s="21">
        <f>+'[1]2012'!$G$32</f>
        <v>11.02616949964089</v>
      </c>
      <c r="F36" s="9">
        <v>2013</v>
      </c>
      <c r="G36" s="21">
        <f>+'[1]2013'!$G$33</f>
        <v>11.034769983429339</v>
      </c>
    </row>
    <row r="37" spans="2:7" ht="17" thickBot="1" x14ac:dyDescent="0.25">
      <c r="B37" s="9">
        <v>2013</v>
      </c>
      <c r="C37" s="21">
        <f>+'[1]2013'!$I$33</f>
        <v>1857820.44</v>
      </c>
      <c r="D37" s="21">
        <f>+'[1]2013'!$G$33</f>
        <v>11.034769983429339</v>
      </c>
      <c r="F37" s="9">
        <v>2014</v>
      </c>
      <c r="G37" s="21">
        <f>+'[1]2014'!$G$32</f>
        <v>11.085906355037912</v>
      </c>
    </row>
    <row r="38" spans="2:7" ht="17" thickBot="1" x14ac:dyDescent="0.25">
      <c r="B38" s="9">
        <v>2014</v>
      </c>
      <c r="C38" s="21">
        <f>+'[1]2014'!$I$32</f>
        <v>1992804.88</v>
      </c>
      <c r="D38" s="21">
        <f>+'[1]2014'!$G$32</f>
        <v>11.085906355037912</v>
      </c>
    </row>
  </sheetData>
  <mergeCells count="2">
    <mergeCell ref="B3:B4"/>
    <mergeCell ref="B25:B2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>
      <selection activeCell="K6" sqref="K6"/>
    </sheetView>
  </sheetViews>
  <sheetFormatPr baseColWidth="10" defaultRowHeight="16" x14ac:dyDescent="0.2"/>
  <cols>
    <col min="2" max="2" width="26.1640625" bestFit="1" customWidth="1"/>
    <col min="3" max="3" width="10.5" bestFit="1" customWidth="1"/>
    <col min="4" max="4" width="9.83203125" bestFit="1" customWidth="1"/>
  </cols>
  <sheetData>
    <row r="1" spans="2:7" x14ac:dyDescent="0.2">
      <c r="C1" s="43" t="s">
        <v>33</v>
      </c>
    </row>
    <row r="2" spans="2:7" x14ac:dyDescent="0.2">
      <c r="C2" s="43" t="s">
        <v>34</v>
      </c>
    </row>
    <row r="3" spans="2:7" ht="17" thickBot="1" x14ac:dyDescent="0.25">
      <c r="C3" s="43" t="s">
        <v>38</v>
      </c>
    </row>
    <row r="4" spans="2:7" ht="15" customHeight="1" x14ac:dyDescent="0.2">
      <c r="B4" s="29"/>
      <c r="C4" s="31" t="s">
        <v>10</v>
      </c>
      <c r="D4" s="32"/>
      <c r="E4" s="35" t="s">
        <v>25</v>
      </c>
      <c r="F4" s="36"/>
      <c r="G4" s="37"/>
    </row>
    <row r="5" spans="2:7" ht="45" customHeight="1" thickBot="1" x14ac:dyDescent="0.25">
      <c r="B5" s="30"/>
      <c r="C5" s="33" t="s">
        <v>11</v>
      </c>
      <c r="D5" s="34"/>
      <c r="E5" s="38"/>
      <c r="F5" s="39"/>
      <c r="G5" s="40"/>
    </row>
    <row r="6" spans="2:7" ht="81" thickBot="1" x14ac:dyDescent="0.25">
      <c r="B6" s="10" t="s">
        <v>12</v>
      </c>
      <c r="C6" s="11" t="s">
        <v>13</v>
      </c>
      <c r="D6" s="12"/>
      <c r="E6" s="12" t="s">
        <v>13</v>
      </c>
      <c r="F6" s="12" t="s">
        <v>26</v>
      </c>
      <c r="G6" s="12" t="s">
        <v>27</v>
      </c>
    </row>
    <row r="7" spans="2:7" ht="17" thickBot="1" x14ac:dyDescent="0.25">
      <c r="B7" s="10" t="s">
        <v>14</v>
      </c>
      <c r="C7" s="11" t="s">
        <v>15</v>
      </c>
      <c r="D7" s="12" t="s">
        <v>16</v>
      </c>
      <c r="E7" s="14">
        <v>74.849999999999994</v>
      </c>
      <c r="F7" s="14">
        <v>0</v>
      </c>
      <c r="G7" s="12"/>
    </row>
    <row r="8" spans="2:7" x14ac:dyDescent="0.2">
      <c r="B8" s="13" t="s">
        <v>17</v>
      </c>
      <c r="C8" s="41">
        <v>-2.2200000000000001E-2</v>
      </c>
      <c r="D8" s="41">
        <v>74.853499999999997</v>
      </c>
      <c r="E8" s="41">
        <v>30.3</v>
      </c>
      <c r="F8" s="41">
        <v>2022.1</v>
      </c>
      <c r="G8" s="41">
        <v>90027</v>
      </c>
    </row>
    <row r="9" spans="2:7" ht="17" thickBot="1" x14ac:dyDescent="0.25">
      <c r="B9" s="10" t="s">
        <v>18</v>
      </c>
      <c r="C9" s="42"/>
      <c r="D9" s="42"/>
      <c r="E9" s="42"/>
      <c r="F9" s="42"/>
      <c r="G9" s="42"/>
    </row>
    <row r="10" spans="2:7" ht="17" thickBot="1" x14ac:dyDescent="0.25">
      <c r="B10" s="10" t="s">
        <v>19</v>
      </c>
      <c r="C10" s="15">
        <v>3.5999999999999999E-3</v>
      </c>
      <c r="D10" s="14">
        <v>10.7325</v>
      </c>
      <c r="E10" s="14">
        <v>17.600000000000001</v>
      </c>
      <c r="F10" s="14">
        <v>2601.6</v>
      </c>
      <c r="G10" s="14">
        <v>7382</v>
      </c>
    </row>
    <row r="11" spans="2:7" ht="17" thickBot="1" x14ac:dyDescent="0.25">
      <c r="B11" s="10" t="s">
        <v>20</v>
      </c>
      <c r="C11" s="15">
        <v>-6.133</v>
      </c>
      <c r="D11" s="14">
        <v>-6.133</v>
      </c>
      <c r="E11" s="14">
        <v>4.5999999999999996</v>
      </c>
      <c r="F11" s="14">
        <v>3191</v>
      </c>
      <c r="G11" s="14">
        <v>7634</v>
      </c>
    </row>
    <row r="12" spans="2:7" ht="17" thickBot="1" x14ac:dyDescent="0.25">
      <c r="B12" s="10" t="s">
        <v>21</v>
      </c>
      <c r="C12" s="15">
        <v>3.5999999999999999E-3</v>
      </c>
      <c r="D12" s="14">
        <v>2.2000000000000001E-3</v>
      </c>
      <c r="E12" s="14">
        <v>4.5</v>
      </c>
      <c r="F12" s="14">
        <v>3195.6</v>
      </c>
      <c r="G12" s="14">
        <v>0</v>
      </c>
    </row>
    <row r="13" spans="2:7" ht="17" thickBot="1" x14ac:dyDescent="0.25">
      <c r="B13" s="10" t="s">
        <v>22</v>
      </c>
      <c r="C13" s="15">
        <v>0.90390000000000004</v>
      </c>
      <c r="D13" s="14"/>
      <c r="E13" s="14">
        <v>1</v>
      </c>
      <c r="F13" s="14">
        <v>3356.8</v>
      </c>
      <c r="G13" s="14">
        <v>571</v>
      </c>
    </row>
    <row r="14" spans="2:7" ht="19" thickBot="1" x14ac:dyDescent="0.25">
      <c r="B14" s="10" t="s">
        <v>23</v>
      </c>
      <c r="C14" s="15">
        <v>0.87980000000000003</v>
      </c>
      <c r="D14" s="14"/>
      <c r="E14" s="14">
        <v>0.9</v>
      </c>
      <c r="F14" s="14">
        <v>3361.4</v>
      </c>
      <c r="G14" s="14">
        <v>0</v>
      </c>
    </row>
    <row r="15" spans="2:7" ht="17" thickBot="1" x14ac:dyDescent="0.25">
      <c r="B15" s="10" t="s">
        <v>24</v>
      </c>
      <c r="C15" s="15">
        <v>3.1236000000000002</v>
      </c>
      <c r="D15" s="14"/>
      <c r="E15" s="14">
        <v>0</v>
      </c>
      <c r="F15" s="14">
        <v>3402</v>
      </c>
      <c r="G15" s="14">
        <v>36</v>
      </c>
    </row>
    <row r="16" spans="2:7" ht="17" thickBot="1" x14ac:dyDescent="0.25">
      <c r="B16" s="10"/>
      <c r="C16" s="15"/>
      <c r="D16" s="14"/>
      <c r="E16" s="14"/>
      <c r="F16" s="14"/>
      <c r="G16" s="17">
        <v>105651.1</v>
      </c>
    </row>
    <row r="17" spans="2:7" ht="17" thickBot="1" x14ac:dyDescent="0.25">
      <c r="B17" s="10"/>
      <c r="C17" s="15"/>
      <c r="D17" s="14"/>
      <c r="E17" s="14"/>
      <c r="F17" s="14"/>
      <c r="G17" s="17">
        <v>52825.5</v>
      </c>
    </row>
    <row r="18" spans="2:7" ht="17" thickBot="1" x14ac:dyDescent="0.25">
      <c r="B18" s="10"/>
      <c r="C18" s="15"/>
      <c r="D18" s="14"/>
      <c r="E18" s="14"/>
      <c r="F18" s="14"/>
      <c r="G18" s="14" t="s">
        <v>28</v>
      </c>
    </row>
  </sheetData>
  <mergeCells count="9">
    <mergeCell ref="B4:B5"/>
    <mergeCell ref="C4:D4"/>
    <mergeCell ref="C5:D5"/>
    <mergeCell ref="E4:G5"/>
    <mergeCell ref="C8:C9"/>
    <mergeCell ref="D8:D9"/>
    <mergeCell ref="E8:E9"/>
    <mergeCell ref="F8:F9"/>
    <mergeCell ref="G8:G9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tabSelected="1" workbookViewId="0">
      <selection activeCell="B1" sqref="B1:B2"/>
    </sheetView>
  </sheetViews>
  <sheetFormatPr baseColWidth="10" defaultRowHeight="16" x14ac:dyDescent="0.2"/>
  <cols>
    <col min="2" max="2" width="37" bestFit="1" customWidth="1"/>
    <col min="3" max="3" width="12.6640625" bestFit="1" customWidth="1"/>
    <col min="4" max="4" width="14.6640625" bestFit="1" customWidth="1"/>
  </cols>
  <sheetData>
    <row r="1" spans="2:6" x14ac:dyDescent="0.2">
      <c r="B1" s="44" t="s">
        <v>36</v>
      </c>
    </row>
    <row r="2" spans="2:6" x14ac:dyDescent="0.2">
      <c r="B2" s="44" t="s">
        <v>37</v>
      </c>
    </row>
    <row r="3" spans="2:6" ht="17" thickBot="1" x14ac:dyDescent="0.25"/>
    <row r="4" spans="2:6" ht="17" thickBot="1" x14ac:dyDescent="0.25">
      <c r="B4" s="2"/>
      <c r="C4" s="27" t="s">
        <v>1</v>
      </c>
      <c r="D4" s="28"/>
      <c r="E4" s="27" t="s">
        <v>2</v>
      </c>
      <c r="F4" s="28"/>
    </row>
    <row r="5" spans="2:6" ht="17" thickBot="1" x14ac:dyDescent="0.25">
      <c r="B5" s="3" t="s">
        <v>3</v>
      </c>
      <c r="C5" s="4">
        <v>0.12</v>
      </c>
      <c r="D5" s="4">
        <v>0.1</v>
      </c>
      <c r="E5" s="4">
        <v>0.12</v>
      </c>
      <c r="F5" s="4">
        <v>0.1</v>
      </c>
    </row>
    <row r="6" spans="2:6" ht="17" thickBot="1" x14ac:dyDescent="0.25">
      <c r="B6" s="3" t="s">
        <v>4</v>
      </c>
      <c r="C6" s="4">
        <v>0.04</v>
      </c>
      <c r="D6" s="4">
        <v>0.04</v>
      </c>
      <c r="E6" s="4">
        <v>0.04</v>
      </c>
      <c r="F6" s="4">
        <v>0.04</v>
      </c>
    </row>
    <row r="7" spans="2:6" ht="17" thickBot="1" x14ac:dyDescent="0.25">
      <c r="B7" s="5" t="s">
        <v>35</v>
      </c>
      <c r="C7" s="6">
        <v>22159578</v>
      </c>
      <c r="D7" s="6">
        <v>15247677</v>
      </c>
      <c r="E7" s="6">
        <v>47840869</v>
      </c>
      <c r="F7" s="6">
        <v>27306268</v>
      </c>
    </row>
    <row r="8" spans="2:6" ht="17" thickBot="1" x14ac:dyDescent="0.25">
      <c r="B8" s="7" t="s">
        <v>5</v>
      </c>
      <c r="C8" s="18">
        <v>4754298</v>
      </c>
      <c r="D8" s="19"/>
      <c r="E8" s="19"/>
      <c r="F8" s="20"/>
    </row>
  </sheetData>
  <mergeCells count="2">
    <mergeCell ref="C4:D4"/>
    <mergeCell ref="E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figura 1</vt:lpstr>
      <vt:lpstr>Figuras 2y3</vt:lpstr>
      <vt:lpstr>Tabla 1.</vt:lpstr>
      <vt:lpstr>Tabla 2</vt:lpstr>
    </vt:vector>
  </TitlesOfParts>
  <Company>UMSNH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 1 No name</dc:creator>
  <cp:lastModifiedBy>Revisor_1</cp:lastModifiedBy>
  <dcterms:created xsi:type="dcterms:W3CDTF">2015-02-03T05:52:13Z</dcterms:created>
  <dcterms:modified xsi:type="dcterms:W3CDTF">2016-09-12T14:29:15Z</dcterms:modified>
</cp:coreProperties>
</file>